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 codeName="Ten_skoroszyt" defaultThemeVersion="124226"/>
  <xr:revisionPtr revIDLastSave="0" documentId="8_{B7A7C081-D23C-4CB1-8D46-D329BE34F857}" xr6:coauthVersionLast="46" xr6:coauthVersionMax="46" xr10:uidLastSave="{00000000-0000-0000-0000-000000000000}"/>
  <bookViews>
    <workbookView xWindow="-120" yWindow="-120" windowWidth="20730" windowHeight="11760" xr2:uid="{00000000-000D-0000-FFFF-FFFF00000000}"/>
  </bookViews>
  <sheets>
    <sheet name="Wydruk" sheetId="8" r:id="rId1"/>
  </sheets>
  <definedNames>
    <definedName name="A">#REF!</definedName>
    <definedName name="_xlnm.Print_Titles" localSheetId="0">Wydruk!$10:$11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9" i="8" l="1"/>
  <c r="Z27" i="8"/>
  <c r="Z29" i="8" s="1"/>
  <c r="Y25" i="8"/>
  <c r="Y29" i="8" s="1"/>
  <c r="AE29" i="8"/>
  <c r="AD29" i="8"/>
  <c r="AC29" i="8"/>
  <c r="AB29" i="8"/>
  <c r="AA29" i="8"/>
  <c r="X29" i="8"/>
  <c r="W29" i="8"/>
  <c r="V29" i="8"/>
  <c r="I18" i="8"/>
  <c r="I21" i="8"/>
  <c r="I28" i="8"/>
  <c r="I27" i="8"/>
  <c r="I26" i="8"/>
  <c r="I25" i="8"/>
  <c r="I24" i="8"/>
  <c r="I23" i="8"/>
  <c r="I22" i="8"/>
  <c r="I20" i="8"/>
  <c r="I19" i="8"/>
  <c r="I17" i="8"/>
  <c r="I16" i="8"/>
  <c r="I15" i="8"/>
  <c r="I14" i="8"/>
  <c r="I13" i="8"/>
  <c r="I1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</calcChain>
</file>

<file path=xl/sharedStrings.xml><?xml version="1.0" encoding="utf-8"?>
<sst xmlns="http://schemas.openxmlformats.org/spreadsheetml/2006/main" count="58" uniqueCount="36">
  <si>
    <t>Razem</t>
  </si>
  <si>
    <t>Razem na zestawieniu</t>
  </si>
  <si>
    <t>Data wydruku: 12.02.2021</t>
  </si>
  <si>
    <t>HiddenColumnMark</t>
  </si>
  <si>
    <t>Brak danych spełniających kryteria zestawienia.</t>
  </si>
  <si>
    <t>Lp.</t>
  </si>
  <si>
    <t>Konto</t>
  </si>
  <si>
    <t>Szablon: Pełny zestaw danych</t>
  </si>
  <si>
    <t>dane za okres od: 01.01.2020 do: 31.12.2020</t>
  </si>
  <si>
    <t>Bilans otwarcia</t>
  </si>
  <si>
    <t>Dt</t>
  </si>
  <si>
    <t/>
  </si>
  <si>
    <t>Ct</t>
  </si>
  <si>
    <t>Stan na początek okr.</t>
  </si>
  <si>
    <t>Obroty okresu</t>
  </si>
  <si>
    <t>Obroty narastająco</t>
  </si>
  <si>
    <t>Saldo końcowe</t>
  </si>
  <si>
    <t>Suma sald analityk</t>
  </si>
  <si>
    <t>011</t>
  </si>
  <si>
    <t>013</t>
  </si>
  <si>
    <t>014</t>
  </si>
  <si>
    <t>020</t>
  </si>
  <si>
    <t>071</t>
  </si>
  <si>
    <t>072</t>
  </si>
  <si>
    <t>132</t>
  </si>
  <si>
    <t>135</t>
  </si>
  <si>
    <t>201</t>
  </si>
  <si>
    <t>221</t>
  </si>
  <si>
    <t>225</t>
  </si>
  <si>
    <t>229</t>
  </si>
  <si>
    <t>231</t>
  </si>
  <si>
    <t>234</t>
  </si>
  <si>
    <t>800</t>
  </si>
  <si>
    <t>851</t>
  </si>
  <si>
    <t>860</t>
  </si>
  <si>
    <t>Zestawienie sald i obrotów po przeksięgowaniach rocznych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</si>
</sst>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1"/>
      <color theme="0" tint="-0.14996795556505021"/>
      <name val="Calibri"/>
      <family val="2"/>
      <scheme val="minor"/>
    </font>
    <font>
      <sz val="8"/>
      <color theme="0" tint="-0.1499679555650502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0" tint="-0.1499679555650502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8"/>
      <color theme="0" tint="-4.9958800012207406E-2"/>
      <name val="Calibri"/>
      <family val="2"/>
      <scheme val="minor"/>
    </font>
    <font>
      <sz val="11"/>
      <color theme="0" tint="-4.9958800012207406E-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9E2FF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3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9" fillId="2" borderId="0" xfId="0" applyNumberFormat="1" applyFont="1" applyFill="1" applyBorder="1" applyAlignment="1"/>
    <xf numFmtId="0" fontId="0" fillId="0" borderId="0" xfId="0" applyFont="1"/>
    <xf numFmtId="0" fontId="13" fillId="0" borderId="0" xfId="0" applyFont="1"/>
    <xf numFmtId="0" fontId="14" fillId="0" borderId="0" xfId="0" applyFont="1"/>
    <xf numFmtId="0" fontId="5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shrinkToFit="1"/>
    </xf>
    <xf numFmtId="4" fontId="6" fillId="2" borderId="1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right" vertical="center" shrinkToFit="1"/>
    </xf>
    <xf numFmtId="0" fontId="5" fillId="2" borderId="1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right" vertical="center" shrinkToFit="1"/>
    </xf>
    <xf numFmtId="0" fontId="12" fillId="0" borderId="8" xfId="0" applyFont="1" applyBorder="1" applyAlignment="1">
      <alignment horizontal="right" vertical="center" shrinkToFit="1"/>
    </xf>
    <xf numFmtId="0" fontId="10" fillId="0" borderId="0" xfId="0" applyFont="1" applyAlignment="1">
      <alignment horizontal="center"/>
    </xf>
    <xf numFmtId="0" fontId="3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</cellXfs>
  <cellStyles count="2">
    <cellStyle name="Normalny" xfId="0" builtinId="0"/>
    <cellStyle name="Normalny 2" xfId="1" xr:uid="{00000000-0005-0000-0000-000006000000}"/>
  </cellStyles>
  <dxfs count="2">
    <dxf>
      <font>
        <b val="0"/>
        <i val="0"/>
      </font>
      <fill>
        <patternFill>
          <bgColor rgb="FFB0D6FF"/>
        </patternFill>
      </fill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31"/>
  <sheetViews>
    <sheetView showGridLines="0" tabSelected="1" topLeftCell="U8" workbookViewId="0">
      <selection activeCell="Z35" sqref="Z35"/>
    </sheetView>
  </sheetViews>
  <sheetFormatPr defaultRowHeight="15" x14ac:dyDescent="0.25"/>
  <cols>
    <col min="1" max="8" width="0.5703125"/>
    <col min="9" max="17" width="0.5703125" hidden="1"/>
    <col min="18" max="19" width="2.28515625" hidden="1"/>
    <col min="20" max="20" width="17.7109375"/>
    <col min="21" max="31" width="16.7109375"/>
    <col min="32" max="35" width="0" hidden="1"/>
  </cols>
  <sheetData>
    <row r="1" spans="1:35" ht="15" customHeight="1" x14ac:dyDescent="0.25"/>
    <row r="2" spans="1:35" ht="15" customHeight="1" x14ac:dyDescent="0.25">
      <c r="A2" s="7"/>
      <c r="B2" s="8" t="str">
        <f>IF(MAX($AF:$AF)&lt;=1,"HiddenColumnMark","")</f>
        <v/>
      </c>
      <c r="C2" s="8" t="str">
        <f>IF(MAX($AF:$AF)&lt;=2,"HiddenColumnMark","")</f>
        <v/>
      </c>
      <c r="D2" s="8" t="str">
        <f>IF(MAX($AF:$AF)&lt;=3,"HiddenColumnMark","")</f>
        <v/>
      </c>
      <c r="E2" s="8" t="str">
        <f>IF(MAX($AF:$AF)&lt;=4,"HiddenColumnMark","")</f>
        <v/>
      </c>
      <c r="F2" s="8" t="str">
        <f>IF(MAX($AF:$AF)&lt;=5,"HiddenColumnMark","")</f>
        <v/>
      </c>
      <c r="G2" s="8" t="str">
        <f>IF(MAX($AF:$AF)&lt;=6,"HiddenColumnMark","")</f>
        <v/>
      </c>
      <c r="H2" s="8" t="str">
        <f>IF(MAX($AF:$AF)&lt;=7,"HiddenColumnMark","")</f>
        <v/>
      </c>
      <c r="I2" s="8" t="str">
        <f>IF(MAX($AF:$AF)&lt;=8,"HiddenColumnMark","")</f>
        <v>HiddenColumnMark</v>
      </c>
      <c r="J2" s="8" t="str">
        <f>IF(MAX($AF:$AF)&lt;=9,"HiddenColumnMark","")</f>
        <v>HiddenColumnMark</v>
      </c>
      <c r="K2" s="8" t="str">
        <f>IF(MAX($AF:$AF)&lt;=10,"HiddenColumnMark","")</f>
        <v>HiddenColumnMark</v>
      </c>
      <c r="L2" s="8" t="str">
        <f>IF(MAX($AF:$AF)&lt;=11,"HiddenColumnMark","")</f>
        <v>HiddenColumnMark</v>
      </c>
      <c r="M2" s="8" t="str">
        <f>IF(MAX($AF:$AF)&lt;=12,"HiddenColumnMark","")</f>
        <v>HiddenColumnMark</v>
      </c>
      <c r="N2" s="8" t="str">
        <f>IF(MAX($AF:$AF)&lt;=13,"HiddenColumnMark","")</f>
        <v>HiddenColumnMark</v>
      </c>
      <c r="O2" s="8" t="str">
        <f>IF(MAX($AF:$AF)&lt;=14,"HiddenColumnMark","")</f>
        <v>HiddenColumnMark</v>
      </c>
      <c r="P2" s="9" t="str">
        <f>IF(MAX($AF:$AF)&lt;=15,"HiddenColumnMark","")</f>
        <v>HiddenColumnMark</v>
      </c>
      <c r="Q2" s="9" t="str">
        <f>IF(MAX($AF:$AF)&lt;=16,"HiddenColumnMark","")</f>
        <v>HiddenColumnMark</v>
      </c>
      <c r="R2" s="9" t="str">
        <f>IF(MAX($AF:$AF)&lt;=17,"HiddenColumnMark","")</f>
        <v>HiddenColumnMark</v>
      </c>
      <c r="S2" s="9" t="str">
        <f>IF(MAX($AF:$AF)&lt;=18,"HiddenColumnMark","")</f>
        <v>HiddenColumnMark</v>
      </c>
      <c r="U2" s="5" t="s">
        <v>11</v>
      </c>
      <c r="V2" s="5" t="s">
        <v>11</v>
      </c>
      <c r="W2" s="5" t="s">
        <v>11</v>
      </c>
      <c r="X2" s="5" t="s">
        <v>11</v>
      </c>
      <c r="Y2" s="5" t="s">
        <v>11</v>
      </c>
      <c r="Z2" s="5" t="s">
        <v>11</v>
      </c>
      <c r="AA2" s="5" t="s">
        <v>11</v>
      </c>
      <c r="AB2" s="5" t="s">
        <v>11</v>
      </c>
      <c r="AC2" s="5" t="s">
        <v>11</v>
      </c>
      <c r="AD2" s="5" t="s">
        <v>11</v>
      </c>
      <c r="AE2" s="5" t="s">
        <v>11</v>
      </c>
      <c r="AF2" s="5" t="s">
        <v>3</v>
      </c>
      <c r="AG2" s="5" t="s">
        <v>3</v>
      </c>
      <c r="AH2" s="5" t="s">
        <v>3</v>
      </c>
      <c r="AI2" s="13" t="s">
        <v>3</v>
      </c>
    </row>
    <row r="3" spans="1:35" ht="21" customHeight="1" x14ac:dyDescent="0.25">
      <c r="A3" s="4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T3" s="27" t="s">
        <v>2</v>
      </c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</row>
    <row r="4" spans="1:35" ht="21" customHeight="1" x14ac:dyDescent="0.25">
      <c r="A4" s="3"/>
      <c r="B4" s="28" t="s">
        <v>35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</row>
    <row r="5" spans="1:35" ht="15" customHeight="1" x14ac:dyDescent="0.25">
      <c r="A5" s="1"/>
      <c r="B5" s="29" t="s">
        <v>7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35" ht="15" customHeight="1" x14ac:dyDescent="0.25">
      <c r="A6" s="1"/>
      <c r="B6" s="29" t="s">
        <v>8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35" hidden="1" x14ac:dyDescent="0.25">
      <c r="T7" s="26" t="s">
        <v>4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35" ht="15" customHeight="1" x14ac:dyDescent="0.25"/>
    <row r="9" spans="1:35" ht="15" hidden="1" customHeight="1" x14ac:dyDescent="0.25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35" ht="15" customHeight="1" x14ac:dyDescent="0.25">
      <c r="A10" s="11"/>
      <c r="B10" s="33" t="s">
        <v>5</v>
      </c>
      <c r="C10" s="34"/>
      <c r="D10" s="34"/>
      <c r="E10" s="34"/>
      <c r="F10" s="34"/>
      <c r="G10" s="34"/>
      <c r="H10" s="35"/>
      <c r="I10" s="39" t="s">
        <v>6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1"/>
      <c r="U10" s="45" t="s">
        <v>9</v>
      </c>
      <c r="V10" s="45"/>
      <c r="W10" s="45" t="s">
        <v>13</v>
      </c>
      <c r="X10" s="45"/>
      <c r="Y10" s="45" t="s">
        <v>14</v>
      </c>
      <c r="Z10" s="45"/>
      <c r="AA10" s="45" t="s">
        <v>15</v>
      </c>
      <c r="AB10" s="45"/>
      <c r="AC10" s="14" t="s">
        <v>16</v>
      </c>
      <c r="AD10" s="45" t="s">
        <v>17</v>
      </c>
      <c r="AE10" s="45"/>
      <c r="AF10" s="11"/>
      <c r="AG10" s="11"/>
      <c r="AH10" s="11"/>
      <c r="AI10" s="11"/>
    </row>
    <row r="11" spans="1:35" ht="15" customHeight="1" x14ac:dyDescent="0.25">
      <c r="A11" s="11"/>
      <c r="B11" s="36"/>
      <c r="C11" s="37"/>
      <c r="D11" s="37"/>
      <c r="E11" s="37"/>
      <c r="F11" s="37"/>
      <c r="G11" s="37"/>
      <c r="H11" s="38"/>
      <c r="I11" s="42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4"/>
      <c r="U11" s="14" t="s">
        <v>10</v>
      </c>
      <c r="V11" s="14" t="s">
        <v>12</v>
      </c>
      <c r="W11" s="14" t="s">
        <v>10</v>
      </c>
      <c r="X11" s="14" t="s">
        <v>12</v>
      </c>
      <c r="Y11" s="14" t="s">
        <v>10</v>
      </c>
      <c r="Z11" s="14" t="s">
        <v>12</v>
      </c>
      <c r="AA11" s="14" t="s">
        <v>10</v>
      </c>
      <c r="AB11" s="14" t="s">
        <v>12</v>
      </c>
      <c r="AC11" s="14" t="s">
        <v>11</v>
      </c>
      <c r="AD11" s="14" t="s">
        <v>10</v>
      </c>
      <c r="AE11" s="14" t="s">
        <v>12</v>
      </c>
      <c r="AF11" s="11"/>
      <c r="AG11" s="11"/>
      <c r="AH11" s="11"/>
      <c r="AI11" s="11"/>
    </row>
    <row r="12" spans="1:35" ht="15" customHeight="1" x14ac:dyDescent="0.25">
      <c r="A12" s="25">
        <v>1</v>
      </c>
      <c r="B12" s="25"/>
      <c r="C12" s="25"/>
      <c r="D12" s="25"/>
      <c r="E12" s="25"/>
      <c r="F12" s="25"/>
      <c r="G12" s="25"/>
      <c r="H12" s="25"/>
      <c r="I12" s="46" t="str">
        <f t="shared" ref="I12:I28" si="0">IF(AF12=8,AG12,"&lt;MergeCellMark&gt;")</f>
        <v>011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15">
        <v>7190801.3600000003</v>
      </c>
      <c r="V12" s="15">
        <v>0</v>
      </c>
      <c r="W12" s="15">
        <v>7190801.3600000003</v>
      </c>
      <c r="X12" s="15">
        <v>0</v>
      </c>
      <c r="Y12" s="15">
        <v>0</v>
      </c>
      <c r="Z12" s="15">
        <v>0</v>
      </c>
      <c r="AA12" s="15">
        <v>7190801.3600000003</v>
      </c>
      <c r="AB12" s="15">
        <v>0</v>
      </c>
      <c r="AC12" s="15">
        <v>7190801.3600000003</v>
      </c>
      <c r="AD12" s="15">
        <v>7190801.3600000003</v>
      </c>
      <c r="AE12" s="15">
        <v>0</v>
      </c>
      <c r="AF12" s="16">
        <v>8</v>
      </c>
      <c r="AG12" s="6" t="s">
        <v>18</v>
      </c>
      <c r="AH12" s="10" t="b">
        <v>0</v>
      </c>
      <c r="AI12" s="12" t="b">
        <v>1</v>
      </c>
    </row>
    <row r="13" spans="1:35" ht="15" customHeight="1" x14ac:dyDescent="0.25">
      <c r="A13" s="25">
        <v>2</v>
      </c>
      <c r="B13" s="25"/>
      <c r="C13" s="25"/>
      <c r="D13" s="25"/>
      <c r="E13" s="25"/>
      <c r="F13" s="25"/>
      <c r="G13" s="25"/>
      <c r="H13" s="25"/>
      <c r="I13" s="46" t="str">
        <f t="shared" si="0"/>
        <v>013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15">
        <v>528709.05000000005</v>
      </c>
      <c r="V13" s="15">
        <v>0</v>
      </c>
      <c r="W13" s="15">
        <v>528709.05000000005</v>
      </c>
      <c r="X13" s="15">
        <v>0</v>
      </c>
      <c r="Y13" s="15">
        <v>26856.29</v>
      </c>
      <c r="Z13" s="15">
        <v>0</v>
      </c>
      <c r="AA13" s="15">
        <v>555565.34</v>
      </c>
      <c r="AB13" s="15">
        <v>0</v>
      </c>
      <c r="AC13" s="15">
        <v>555565.34</v>
      </c>
      <c r="AD13" s="15">
        <v>555565.34</v>
      </c>
      <c r="AE13" s="15">
        <v>0</v>
      </c>
      <c r="AF13" s="16">
        <v>8</v>
      </c>
      <c r="AG13" s="6" t="s">
        <v>19</v>
      </c>
      <c r="AH13" s="10" t="b">
        <v>0</v>
      </c>
      <c r="AI13" s="12" t="b">
        <v>1</v>
      </c>
    </row>
    <row r="14" spans="1:35" ht="15" customHeight="1" x14ac:dyDescent="0.25">
      <c r="A14" s="25">
        <v>3</v>
      </c>
      <c r="B14" s="25"/>
      <c r="C14" s="25"/>
      <c r="D14" s="25"/>
      <c r="E14" s="25"/>
      <c r="F14" s="25"/>
      <c r="G14" s="25"/>
      <c r="H14" s="25"/>
      <c r="I14" s="46" t="str">
        <f t="shared" si="0"/>
        <v>014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15">
        <v>220372.51</v>
      </c>
      <c r="V14" s="15">
        <v>0</v>
      </c>
      <c r="W14" s="15">
        <v>220372.51</v>
      </c>
      <c r="X14" s="15">
        <v>0</v>
      </c>
      <c r="Y14" s="15">
        <v>436</v>
      </c>
      <c r="Z14" s="15">
        <v>146370.64000000001</v>
      </c>
      <c r="AA14" s="15">
        <v>220808.51</v>
      </c>
      <c r="AB14" s="15">
        <v>146370.64000000001</v>
      </c>
      <c r="AC14" s="15">
        <v>74437.87</v>
      </c>
      <c r="AD14" s="15">
        <v>74437.87</v>
      </c>
      <c r="AE14" s="15">
        <v>0</v>
      </c>
      <c r="AF14" s="16">
        <v>8</v>
      </c>
      <c r="AG14" s="6" t="s">
        <v>20</v>
      </c>
      <c r="AH14" s="10" t="b">
        <v>0</v>
      </c>
      <c r="AI14" s="12" t="b">
        <v>1</v>
      </c>
    </row>
    <row r="15" spans="1:35" ht="15" customHeight="1" x14ac:dyDescent="0.25">
      <c r="A15" s="25">
        <v>4</v>
      </c>
      <c r="B15" s="25"/>
      <c r="C15" s="25"/>
      <c r="D15" s="25"/>
      <c r="E15" s="25"/>
      <c r="F15" s="25"/>
      <c r="G15" s="25"/>
      <c r="H15" s="25"/>
      <c r="I15" s="46" t="str">
        <f t="shared" si="0"/>
        <v>020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15">
        <v>18393.78</v>
      </c>
      <c r="V15" s="15">
        <v>0</v>
      </c>
      <c r="W15" s="15">
        <v>18393.78</v>
      </c>
      <c r="X15" s="15">
        <v>0</v>
      </c>
      <c r="Y15" s="15">
        <v>3530</v>
      </c>
      <c r="Z15" s="15">
        <v>0</v>
      </c>
      <c r="AA15" s="15">
        <v>21923.78</v>
      </c>
      <c r="AB15" s="15">
        <v>0</v>
      </c>
      <c r="AC15" s="15">
        <v>21923.78</v>
      </c>
      <c r="AD15" s="15">
        <v>21923.78</v>
      </c>
      <c r="AE15" s="15">
        <v>0</v>
      </c>
      <c r="AF15" s="16">
        <v>8</v>
      </c>
      <c r="AG15" s="6" t="s">
        <v>21</v>
      </c>
      <c r="AH15" s="10" t="b">
        <v>0</v>
      </c>
      <c r="AI15" s="12" t="b">
        <v>1</v>
      </c>
    </row>
    <row r="16" spans="1:35" ht="15" customHeight="1" x14ac:dyDescent="0.25">
      <c r="A16" s="25">
        <v>5</v>
      </c>
      <c r="B16" s="25"/>
      <c r="C16" s="25"/>
      <c r="D16" s="25"/>
      <c r="E16" s="25"/>
      <c r="F16" s="25"/>
      <c r="G16" s="25"/>
      <c r="H16" s="25"/>
      <c r="I16" s="46" t="str">
        <f t="shared" si="0"/>
        <v>071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15">
        <v>0</v>
      </c>
      <c r="V16" s="15">
        <v>3084968.33</v>
      </c>
      <c r="W16" s="15">
        <v>0</v>
      </c>
      <c r="X16" s="15">
        <v>3084968.33</v>
      </c>
      <c r="Y16" s="15">
        <v>0</v>
      </c>
      <c r="Z16" s="15">
        <v>243212.74</v>
      </c>
      <c r="AA16" s="15">
        <v>0</v>
      </c>
      <c r="AB16" s="15">
        <v>3328181.07</v>
      </c>
      <c r="AC16" s="15">
        <v>-3328181.07</v>
      </c>
      <c r="AD16" s="15">
        <v>0</v>
      </c>
      <c r="AE16" s="15">
        <v>3328181.07</v>
      </c>
      <c r="AF16" s="16">
        <v>8</v>
      </c>
      <c r="AG16" s="6" t="s">
        <v>22</v>
      </c>
      <c r="AH16" s="10" t="b">
        <v>0</v>
      </c>
      <c r="AI16" s="12" t="b">
        <v>1</v>
      </c>
    </row>
    <row r="17" spans="1:35" ht="15" customHeight="1" x14ac:dyDescent="0.25">
      <c r="A17" s="25">
        <v>6</v>
      </c>
      <c r="B17" s="25"/>
      <c r="C17" s="25"/>
      <c r="D17" s="25"/>
      <c r="E17" s="25"/>
      <c r="F17" s="25"/>
      <c r="G17" s="25"/>
      <c r="H17" s="25"/>
      <c r="I17" s="46" t="str">
        <f t="shared" si="0"/>
        <v>072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15">
        <v>0</v>
      </c>
      <c r="V17" s="15">
        <v>767475.34</v>
      </c>
      <c r="W17" s="15">
        <v>0</v>
      </c>
      <c r="X17" s="15">
        <v>767475.34</v>
      </c>
      <c r="Y17" s="15">
        <v>146370.64000000001</v>
      </c>
      <c r="Z17" s="15">
        <v>30822.29</v>
      </c>
      <c r="AA17" s="15">
        <v>146370.64000000001</v>
      </c>
      <c r="AB17" s="15">
        <v>798297.63</v>
      </c>
      <c r="AC17" s="15">
        <v>-651926.99</v>
      </c>
      <c r="AD17" s="15">
        <v>0</v>
      </c>
      <c r="AE17" s="15">
        <v>651926.99</v>
      </c>
      <c r="AF17" s="16">
        <v>8</v>
      </c>
      <c r="AG17" s="6" t="s">
        <v>23</v>
      </c>
      <c r="AH17" s="10" t="b">
        <v>0</v>
      </c>
      <c r="AI17" s="12" t="b">
        <v>1</v>
      </c>
    </row>
    <row r="18" spans="1:35" ht="15" customHeight="1" x14ac:dyDescent="0.25">
      <c r="A18" s="24">
        <v>9</v>
      </c>
      <c r="B18" s="24"/>
      <c r="C18" s="24"/>
      <c r="D18" s="24"/>
      <c r="E18" s="24"/>
      <c r="F18" s="24"/>
      <c r="G18" s="24"/>
      <c r="H18" s="24"/>
      <c r="I18" s="23" t="str">
        <f t="shared" si="0"/>
        <v>132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15">
        <v>1.64</v>
      </c>
      <c r="V18" s="15">
        <v>0</v>
      </c>
      <c r="W18" s="15">
        <v>1.64</v>
      </c>
      <c r="X18" s="15">
        <v>0</v>
      </c>
      <c r="Y18" s="15">
        <v>39360.44</v>
      </c>
      <c r="Z18" s="15">
        <v>39362.080000000002</v>
      </c>
      <c r="AA18" s="15">
        <v>39362.080000000002</v>
      </c>
      <c r="AB18" s="15">
        <v>39362.080000000002</v>
      </c>
      <c r="AC18" s="15">
        <v>0</v>
      </c>
      <c r="AD18" s="15">
        <v>0</v>
      </c>
      <c r="AE18" s="15">
        <v>0</v>
      </c>
      <c r="AF18" s="16">
        <v>8</v>
      </c>
      <c r="AG18" s="6" t="s">
        <v>24</v>
      </c>
      <c r="AH18" s="10" t="b">
        <v>0</v>
      </c>
      <c r="AI18" s="12" t="b">
        <v>1</v>
      </c>
    </row>
    <row r="19" spans="1:35" ht="15" customHeight="1" x14ac:dyDescent="0.25">
      <c r="A19" s="25">
        <v>10</v>
      </c>
      <c r="B19" s="25"/>
      <c r="C19" s="25"/>
      <c r="D19" s="25"/>
      <c r="E19" s="25"/>
      <c r="F19" s="25"/>
      <c r="G19" s="25"/>
      <c r="H19" s="25"/>
      <c r="I19" s="46" t="str">
        <f t="shared" si="0"/>
        <v>135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15">
        <v>50031.8</v>
      </c>
      <c r="V19" s="15">
        <v>0</v>
      </c>
      <c r="W19" s="15">
        <v>50031.8</v>
      </c>
      <c r="X19" s="15">
        <v>0</v>
      </c>
      <c r="Y19" s="15">
        <v>393528.84</v>
      </c>
      <c r="Z19" s="15">
        <v>361984.28</v>
      </c>
      <c r="AA19" s="15">
        <v>443560.64</v>
      </c>
      <c r="AB19" s="15">
        <v>361984.28</v>
      </c>
      <c r="AC19" s="15">
        <v>81576.36</v>
      </c>
      <c r="AD19" s="15">
        <v>81576.36</v>
      </c>
      <c r="AE19" s="15">
        <v>0</v>
      </c>
      <c r="AF19" s="16">
        <v>8</v>
      </c>
      <c r="AG19" s="6" t="s">
        <v>25</v>
      </c>
      <c r="AH19" s="10" t="b">
        <v>0</v>
      </c>
      <c r="AI19" s="12" t="b">
        <v>1</v>
      </c>
    </row>
    <row r="20" spans="1:35" ht="15" customHeight="1" x14ac:dyDescent="0.25">
      <c r="A20" s="25">
        <v>13</v>
      </c>
      <c r="B20" s="25"/>
      <c r="C20" s="25"/>
      <c r="D20" s="25"/>
      <c r="E20" s="25"/>
      <c r="F20" s="25"/>
      <c r="G20" s="25"/>
      <c r="H20" s="25"/>
      <c r="I20" s="46" t="str">
        <f t="shared" si="0"/>
        <v>201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15">
        <v>0</v>
      </c>
      <c r="V20" s="15">
        <v>39050.74</v>
      </c>
      <c r="W20" s="15">
        <v>0</v>
      </c>
      <c r="X20" s="15">
        <v>39050.74</v>
      </c>
      <c r="Y20" s="15">
        <v>518880.4</v>
      </c>
      <c r="Z20" s="15">
        <v>516370.92</v>
      </c>
      <c r="AA20" s="15">
        <v>518880.4</v>
      </c>
      <c r="AB20" s="15">
        <v>555421.66</v>
      </c>
      <c r="AC20" s="15">
        <v>-36541.26</v>
      </c>
      <c r="AD20" s="15">
        <v>0</v>
      </c>
      <c r="AE20" s="15">
        <v>36541.26</v>
      </c>
      <c r="AF20" s="16">
        <v>8</v>
      </c>
      <c r="AG20" s="6" t="s">
        <v>26</v>
      </c>
      <c r="AH20" s="10" t="b">
        <v>0</v>
      </c>
      <c r="AI20" s="12" t="b">
        <v>1</v>
      </c>
    </row>
    <row r="21" spans="1:35" ht="15" customHeight="1" x14ac:dyDescent="0.25">
      <c r="A21" s="22">
        <v>14</v>
      </c>
      <c r="B21" s="24">
        <v>14</v>
      </c>
      <c r="C21" s="24"/>
      <c r="D21" s="24"/>
      <c r="E21" s="24"/>
      <c r="F21" s="24"/>
      <c r="G21" s="24"/>
      <c r="H21" s="25"/>
      <c r="I21" s="18" t="str">
        <f t="shared" si="0"/>
        <v>221</v>
      </c>
      <c r="J21" s="19"/>
      <c r="K21" s="19"/>
      <c r="L21" s="19"/>
      <c r="M21" s="19"/>
      <c r="N21" s="19"/>
      <c r="O21" s="19"/>
      <c r="P21" s="21"/>
      <c r="Q21" s="21"/>
      <c r="R21" s="21"/>
      <c r="S21" s="21"/>
      <c r="T21" s="20">
        <v>221</v>
      </c>
      <c r="U21" s="15">
        <v>0</v>
      </c>
      <c r="V21" s="15">
        <v>0</v>
      </c>
      <c r="W21" s="15">
        <v>0</v>
      </c>
      <c r="X21" s="15">
        <v>0</v>
      </c>
      <c r="Y21" s="15">
        <v>4844.42</v>
      </c>
      <c r="Z21" s="15">
        <v>4844.42</v>
      </c>
      <c r="AA21" s="15">
        <v>4844.42</v>
      </c>
      <c r="AB21" s="15">
        <v>4844.42</v>
      </c>
      <c r="AC21" s="15">
        <v>0</v>
      </c>
      <c r="AD21" s="15">
        <v>0</v>
      </c>
      <c r="AE21" s="15">
        <v>0</v>
      </c>
      <c r="AF21" s="16">
        <v>8</v>
      </c>
      <c r="AG21" s="6" t="s">
        <v>27</v>
      </c>
      <c r="AH21" s="10" t="b">
        <v>0</v>
      </c>
      <c r="AI21" s="12" t="b">
        <v>1</v>
      </c>
    </row>
    <row r="22" spans="1:35" ht="15" customHeight="1" x14ac:dyDescent="0.25">
      <c r="A22" s="25">
        <v>17</v>
      </c>
      <c r="B22" s="25"/>
      <c r="C22" s="25"/>
      <c r="D22" s="25"/>
      <c r="E22" s="25"/>
      <c r="F22" s="25"/>
      <c r="G22" s="25"/>
      <c r="H22" s="25"/>
      <c r="I22" s="46" t="str">
        <f t="shared" si="0"/>
        <v>225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15">
        <v>0</v>
      </c>
      <c r="V22" s="15">
        <v>29395.64</v>
      </c>
      <c r="W22" s="15">
        <v>0</v>
      </c>
      <c r="X22" s="15">
        <v>29395.64</v>
      </c>
      <c r="Y22" s="15">
        <v>439813.88</v>
      </c>
      <c r="Z22" s="15">
        <v>443651.24</v>
      </c>
      <c r="AA22" s="15">
        <v>439813.88</v>
      </c>
      <c r="AB22" s="15">
        <v>473046.88</v>
      </c>
      <c r="AC22" s="15">
        <v>-33233</v>
      </c>
      <c r="AD22" s="15">
        <v>0</v>
      </c>
      <c r="AE22" s="15">
        <v>33233</v>
      </c>
      <c r="AF22" s="16">
        <v>8</v>
      </c>
      <c r="AG22" s="6" t="s">
        <v>28</v>
      </c>
      <c r="AH22" s="10" t="b">
        <v>0</v>
      </c>
      <c r="AI22" s="12" t="b">
        <v>1</v>
      </c>
    </row>
    <row r="23" spans="1:35" ht="15" customHeight="1" x14ac:dyDescent="0.25">
      <c r="A23" s="25">
        <v>18</v>
      </c>
      <c r="B23" s="25"/>
      <c r="C23" s="25"/>
      <c r="D23" s="25"/>
      <c r="E23" s="25"/>
      <c r="F23" s="25"/>
      <c r="G23" s="25"/>
      <c r="H23" s="25"/>
      <c r="I23" s="46" t="str">
        <f t="shared" si="0"/>
        <v>229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15">
        <v>0</v>
      </c>
      <c r="V23" s="15">
        <v>257808.37</v>
      </c>
      <c r="W23" s="15">
        <v>0</v>
      </c>
      <c r="X23" s="15">
        <v>257808.37</v>
      </c>
      <c r="Y23" s="15">
        <v>2481803.77</v>
      </c>
      <c r="Z23" s="15">
        <v>2503207.02</v>
      </c>
      <c r="AA23" s="15">
        <v>2481803.77</v>
      </c>
      <c r="AB23" s="15">
        <v>2761015.39</v>
      </c>
      <c r="AC23" s="15">
        <v>-279211.62</v>
      </c>
      <c r="AD23" s="15">
        <v>0</v>
      </c>
      <c r="AE23" s="15">
        <v>279211.62</v>
      </c>
      <c r="AF23" s="16">
        <v>8</v>
      </c>
      <c r="AG23" s="6" t="s">
        <v>29</v>
      </c>
      <c r="AH23" s="10" t="b">
        <v>0</v>
      </c>
      <c r="AI23" s="12" t="b">
        <v>1</v>
      </c>
    </row>
    <row r="24" spans="1:35" ht="15" customHeight="1" x14ac:dyDescent="0.25">
      <c r="A24" s="25">
        <v>19</v>
      </c>
      <c r="B24" s="25"/>
      <c r="C24" s="25"/>
      <c r="D24" s="25"/>
      <c r="E24" s="25"/>
      <c r="F24" s="25"/>
      <c r="G24" s="25"/>
      <c r="H24" s="25"/>
      <c r="I24" s="46" t="str">
        <f t="shared" si="0"/>
        <v>231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15">
        <v>0</v>
      </c>
      <c r="V24" s="15">
        <v>418885.48</v>
      </c>
      <c r="W24" s="15">
        <v>0</v>
      </c>
      <c r="X24" s="15">
        <v>418885.48</v>
      </c>
      <c r="Y24" s="15">
        <v>11464386.220000001</v>
      </c>
      <c r="Z24" s="15">
        <v>11512822.779999999</v>
      </c>
      <c r="AA24" s="15">
        <v>11464386.220000001</v>
      </c>
      <c r="AB24" s="15">
        <v>11931708.26</v>
      </c>
      <c r="AC24" s="15">
        <v>-467322.04</v>
      </c>
      <c r="AD24" s="15">
        <v>0</v>
      </c>
      <c r="AE24" s="15">
        <v>467322.04</v>
      </c>
      <c r="AF24" s="16">
        <v>8</v>
      </c>
      <c r="AG24" s="6" t="s">
        <v>30</v>
      </c>
      <c r="AH24" s="10" t="b">
        <v>0</v>
      </c>
      <c r="AI24" s="12" t="b">
        <v>1</v>
      </c>
    </row>
    <row r="25" spans="1:35" ht="15" customHeight="1" x14ac:dyDescent="0.25">
      <c r="A25" s="25">
        <v>20</v>
      </c>
      <c r="B25" s="25"/>
      <c r="C25" s="25"/>
      <c r="D25" s="25"/>
      <c r="E25" s="25"/>
      <c r="F25" s="25"/>
      <c r="G25" s="25"/>
      <c r="H25" s="25"/>
      <c r="I25" s="46" t="str">
        <f t="shared" si="0"/>
        <v>234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15">
        <v>95131</v>
      </c>
      <c r="V25" s="15">
        <v>0</v>
      </c>
      <c r="W25" s="15">
        <v>95131</v>
      </c>
      <c r="X25" s="15">
        <v>0</v>
      </c>
      <c r="Y25" s="15">
        <f>163267.4-95131</f>
        <v>68136.399999999994</v>
      </c>
      <c r="Z25" s="15">
        <v>76520.2</v>
      </c>
      <c r="AA25" s="15">
        <v>163267.4</v>
      </c>
      <c r="AB25" s="15">
        <v>76520.2</v>
      </c>
      <c r="AC25" s="15">
        <v>86747.199999999997</v>
      </c>
      <c r="AD25" s="15">
        <v>86747.199999999997</v>
      </c>
      <c r="AE25" s="15">
        <v>0</v>
      </c>
      <c r="AF25" s="16">
        <v>8</v>
      </c>
      <c r="AG25" s="6" t="s">
        <v>31</v>
      </c>
      <c r="AH25" s="10" t="b">
        <v>0</v>
      </c>
      <c r="AI25" s="12" t="b">
        <v>1</v>
      </c>
    </row>
    <row r="26" spans="1:35" ht="15" customHeight="1" x14ac:dyDescent="0.25">
      <c r="A26" s="25">
        <v>32</v>
      </c>
      <c r="B26" s="25"/>
      <c r="C26" s="25"/>
      <c r="D26" s="25"/>
      <c r="E26" s="25"/>
      <c r="F26" s="25"/>
      <c r="G26" s="25"/>
      <c r="H26" s="25"/>
      <c r="I26" s="46" t="str">
        <f t="shared" si="0"/>
        <v>800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15">
        <v>0</v>
      </c>
      <c r="V26" s="15">
        <v>11322895.08</v>
      </c>
      <c r="W26" s="15">
        <v>0</v>
      </c>
      <c r="X26" s="15">
        <v>11322895.08</v>
      </c>
      <c r="Y26" s="15">
        <v>7966612.2300000004</v>
      </c>
      <c r="Z26" s="15">
        <v>8224817.6500000004</v>
      </c>
      <c r="AA26" s="15">
        <v>7966612.2300000004</v>
      </c>
      <c r="AB26" s="15">
        <v>19547712.73</v>
      </c>
      <c r="AC26" s="15">
        <v>-11581100.5</v>
      </c>
      <c r="AD26" s="15">
        <v>0</v>
      </c>
      <c r="AE26" s="15">
        <v>11581100.5</v>
      </c>
      <c r="AF26" s="16">
        <v>8</v>
      </c>
      <c r="AG26" s="6" t="s">
        <v>32</v>
      </c>
      <c r="AH26" s="10" t="b">
        <v>0</v>
      </c>
      <c r="AI26" s="12" t="b">
        <v>1</v>
      </c>
    </row>
    <row r="27" spans="1:35" ht="15" customHeight="1" x14ac:dyDescent="0.25">
      <c r="A27" s="25">
        <v>33</v>
      </c>
      <c r="B27" s="25"/>
      <c r="C27" s="25"/>
      <c r="D27" s="25"/>
      <c r="E27" s="25"/>
      <c r="F27" s="25"/>
      <c r="G27" s="25"/>
      <c r="H27" s="25"/>
      <c r="I27" s="46" t="str">
        <f t="shared" si="0"/>
        <v>851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15">
        <v>0</v>
      </c>
      <c r="V27" s="15">
        <v>145162.79999999999</v>
      </c>
      <c r="W27" s="15">
        <v>0</v>
      </c>
      <c r="X27" s="15">
        <v>145162.79999999999</v>
      </c>
      <c r="Y27" s="15">
        <v>310170.83</v>
      </c>
      <c r="Z27" s="15">
        <f>478494.39-145162.8</f>
        <v>333331.59000000003</v>
      </c>
      <c r="AA27" s="15">
        <v>310170.83</v>
      </c>
      <c r="AB27" s="15">
        <v>478494.39</v>
      </c>
      <c r="AC27" s="15">
        <v>-168323.56</v>
      </c>
      <c r="AD27" s="15">
        <v>0</v>
      </c>
      <c r="AE27" s="15">
        <v>168323.56</v>
      </c>
      <c r="AF27" s="16">
        <v>8</v>
      </c>
      <c r="AG27" s="6" t="s">
        <v>33</v>
      </c>
      <c r="AH27" s="10" t="b">
        <v>0</v>
      </c>
      <c r="AI27" s="12" t="b">
        <v>1</v>
      </c>
    </row>
    <row r="28" spans="1:35" ht="15" customHeight="1" x14ac:dyDescent="0.25">
      <c r="A28" s="25">
        <v>34</v>
      </c>
      <c r="B28" s="25"/>
      <c r="C28" s="25"/>
      <c r="D28" s="25"/>
      <c r="E28" s="25"/>
      <c r="F28" s="25"/>
      <c r="G28" s="25"/>
      <c r="H28" s="25"/>
      <c r="I28" s="46" t="str">
        <f t="shared" si="0"/>
        <v>860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5">
        <v>7962200.6399999997</v>
      </c>
      <c r="V28" s="15">
        <v>0</v>
      </c>
      <c r="W28" s="15">
        <v>7962200.6399999997</v>
      </c>
      <c r="X28" s="15">
        <v>0</v>
      </c>
      <c r="Y28" s="15">
        <v>8589012.2200000007</v>
      </c>
      <c r="Z28" s="15">
        <v>8016424.7300000004</v>
      </c>
      <c r="AA28" s="15">
        <v>16551212.859999999</v>
      </c>
      <c r="AB28" s="15">
        <v>8016424.7300000004</v>
      </c>
      <c r="AC28" s="15">
        <v>8534788.1300000008</v>
      </c>
      <c r="AD28" s="15">
        <v>8534788.1300000008</v>
      </c>
      <c r="AE28" s="15">
        <v>0</v>
      </c>
      <c r="AF28" s="16">
        <v>8</v>
      </c>
      <c r="AG28" s="6" t="s">
        <v>34</v>
      </c>
      <c r="AH28" s="10" t="b">
        <v>0</v>
      </c>
      <c r="AI28" s="12" t="b">
        <v>1</v>
      </c>
    </row>
    <row r="29" spans="1:35" ht="15" customHeight="1" x14ac:dyDescent="0.25">
      <c r="B29" s="32" t="s">
        <v>0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17">
        <f>SUM(U12:U28)</f>
        <v>16065641.779999999</v>
      </c>
      <c r="V29" s="17">
        <f t="shared" ref="U29:AE29" si="1">SUM(V12:V28)</f>
        <v>16065641.780000001</v>
      </c>
      <c r="W29" s="17">
        <f t="shared" si="1"/>
        <v>16065641.779999999</v>
      </c>
      <c r="X29" s="17">
        <f t="shared" si="1"/>
        <v>16065641.780000001</v>
      </c>
      <c r="Y29" s="17">
        <f t="shared" si="1"/>
        <v>32453742.579999998</v>
      </c>
      <c r="Z29" s="17">
        <f t="shared" si="1"/>
        <v>32453742.579999998</v>
      </c>
      <c r="AA29" s="17">
        <f t="shared" si="1"/>
        <v>48519384.359999999</v>
      </c>
      <c r="AB29" s="17">
        <f t="shared" si="1"/>
        <v>48519384.359999999</v>
      </c>
      <c r="AC29" s="17">
        <f t="shared" si="1"/>
        <v>0</v>
      </c>
      <c r="AD29" s="17">
        <f t="shared" si="1"/>
        <v>16545840.040000003</v>
      </c>
      <c r="AE29" s="17">
        <f t="shared" si="1"/>
        <v>16545840.040000001</v>
      </c>
    </row>
    <row r="30" spans="1:35" ht="15" customHeight="1" x14ac:dyDescent="0.25"/>
    <row r="31" spans="1:35" ht="15" hidden="1" customHeight="1" x14ac:dyDescent="0.25">
      <c r="B31" s="32" t="s">
        <v>1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17">
        <v>15931732.220000001</v>
      </c>
      <c r="V31" s="17">
        <v>15931732.220000001</v>
      </c>
      <c r="W31" s="17">
        <v>15931732.220000001</v>
      </c>
      <c r="X31" s="17">
        <v>15931732.220000001</v>
      </c>
      <c r="Y31" s="17">
        <v>58217793.259999998</v>
      </c>
      <c r="Z31" s="17">
        <v>58217793.259999998</v>
      </c>
      <c r="AA31" s="17">
        <v>74149525.480000004</v>
      </c>
      <c r="AB31" s="17">
        <v>74149525.480000004</v>
      </c>
      <c r="AC31" s="17">
        <v>0</v>
      </c>
      <c r="AD31" s="17">
        <v>16818745.469999999</v>
      </c>
      <c r="AE31" s="17">
        <v>16818745.469999999</v>
      </c>
    </row>
  </sheetData>
  <mergeCells count="48">
    <mergeCell ref="A28:H28"/>
    <mergeCell ref="I28:T28"/>
    <mergeCell ref="A26:H26"/>
    <mergeCell ref="I26:T26"/>
    <mergeCell ref="A27:H27"/>
    <mergeCell ref="I27:T27"/>
    <mergeCell ref="A19:H19"/>
    <mergeCell ref="I19:T19"/>
    <mergeCell ref="A20:H20"/>
    <mergeCell ref="I20:T20"/>
    <mergeCell ref="A18:H18"/>
    <mergeCell ref="I18:T18"/>
    <mergeCell ref="A15:H15"/>
    <mergeCell ref="I15:T15"/>
    <mergeCell ref="A16:H16"/>
    <mergeCell ref="I16:T16"/>
    <mergeCell ref="A17:H17"/>
    <mergeCell ref="I17:T17"/>
    <mergeCell ref="B9:AE9"/>
    <mergeCell ref="B29:T29"/>
    <mergeCell ref="B10:H11"/>
    <mergeCell ref="I10:T11"/>
    <mergeCell ref="B31:T31"/>
    <mergeCell ref="U10:V10"/>
    <mergeCell ref="W10:X10"/>
    <mergeCell ref="Y10:Z10"/>
    <mergeCell ref="AA10:AB10"/>
    <mergeCell ref="AD10:AE10"/>
    <mergeCell ref="A12:H12"/>
    <mergeCell ref="I12:T12"/>
    <mergeCell ref="A13:H13"/>
    <mergeCell ref="I13:T13"/>
    <mergeCell ref="A14:H14"/>
    <mergeCell ref="I14:T14"/>
    <mergeCell ref="T7:AE7"/>
    <mergeCell ref="T3:AF3"/>
    <mergeCell ref="B4:AE4"/>
    <mergeCell ref="B5:AE5"/>
    <mergeCell ref="B6:AE6"/>
    <mergeCell ref="B21:H21"/>
    <mergeCell ref="A22:H22"/>
    <mergeCell ref="I22:T22"/>
    <mergeCell ref="A23:H23"/>
    <mergeCell ref="I23:T23"/>
    <mergeCell ref="A24:H24"/>
    <mergeCell ref="I24:T24"/>
    <mergeCell ref="A25:H25"/>
    <mergeCell ref="I25:T25"/>
  </mergeCells>
  <conditionalFormatting sqref="I21:AE21 B21 B12:AE20 B22:AE28">
    <cfRule type="expression" dxfId="1" priority="1">
      <formula>$AI12=FALSE</formula>
    </cfRule>
    <cfRule type="expression" dxfId="0" priority="4">
      <formula>$AH12</formula>
    </cfRule>
  </conditionalFormatting>
  <pageMargins left="0.23622047244094499" right="0.23622047244094499" top="0.59055118110236204" bottom="0.78740157480314998" header="0.5" footer="0.27559055118110198"/>
  <pageSetup scale="65" fitToHeight="0" orientation="landscape" r:id="rId1"/>
  <headerFooter>
    <oddFooter>&amp;L
&amp;"Calibri"&amp;8Finanse VULCAN wersja 21.01.0001.28537, VULCAN sp. z o.o., licencja: lodz, Łódź&amp;C&amp;"Calibri"&amp;8Strona &amp;P z &amp;N
&amp;R
&amp;"Calibri"&amp;8</oddFooter>
  </headerFooter>
  <ignoredErrors>
    <ignoredError sqref="A1:AJ3 A5:AJ17 A4 C4:AJ4 A28:T28 A27:U27 AF27:AJ27 A30:AJ31 A29:T29 AF29:AJ29 AC28:AJ28 A26:T26 AC26:AJ26 A20:AJ20 A22:AJ24 A21 U21:AJ21 I21:S21 A19:T19 V19 X19 Z19:AJ19 A25:T25 V25 X25 Z25:AJ25 W27 Y27 AA27:AC27 A18:AJ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Wydruk</vt:lpstr>
      <vt:lpstr>Wydruk!Tytuły_wydruku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2021-02-15T22:54:56Z</dcterms:modified>
  <cp:category/>
</cp:coreProperties>
</file>